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3"/>
  </bookViews>
  <sheets>
    <sheet name="500_01" sheetId="1" r:id="rId1"/>
    <sheet name="500_02" sheetId="2" r:id="rId2"/>
    <sheet name="1000_01" sheetId="3" r:id="rId3"/>
    <sheet name="1000_02" sheetId="4" r:id="rId4"/>
    <sheet name="const" sheetId="5" r:id="rId5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Men1000_1">'1000_01'!$B$6:$B$20</definedName>
    <definedName name="Men1000_2">#REF!</definedName>
    <definedName name="Men500_1">'500_01'!$B$6:$B$20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'1000_02'!$B$6:$B$9</definedName>
    <definedName name="Women1000_2">#REF!</definedName>
    <definedName name="Women500" localSheetId="1">'500_02'!#REF!</definedName>
    <definedName name="Women500_1">'500_02'!$B$6:$B$9</definedName>
    <definedName name="Women500_2">#REF!</definedName>
    <definedName name="_xlnm.Print_Titles" localSheetId="2">'1000_01'!$1:$3</definedName>
    <definedName name="_xlnm.Print_Titles" localSheetId="3">'1000_02'!$1:$3</definedName>
    <definedName name="_xlnm.Print_Titles" localSheetId="0">'500_01'!$1:$3</definedName>
    <definedName name="_xlnm.Print_Titles" localSheetId="1">'500_02'!$1:$3</definedName>
    <definedName name="_xlnm.Print_Area" localSheetId="2">'1000_01'!$A$1:$O$32</definedName>
    <definedName name="_xlnm.Print_Area" localSheetId="3">'1000_02'!$A$1:$O$21</definedName>
    <definedName name="_xlnm.Print_Area" localSheetId="0">'500_01'!$A$1:$O$30</definedName>
    <definedName name="_xlnm.Print_Area" localSheetId="1">'500_02'!$A$1:$O$16</definedName>
  </definedNames>
  <calcPr fullCalcOnLoad="1"/>
</workbook>
</file>

<file path=xl/sharedStrings.xml><?xml version="1.0" encoding="utf-8"?>
<sst xmlns="http://schemas.openxmlformats.org/spreadsheetml/2006/main" count="316" uniqueCount="97">
  <si>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</si>
  <si>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</si>
  <si>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</si>
  <si>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</si>
  <si>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</si>
  <si>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</si>
  <si>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</si>
  <si>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</si>
  <si>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</si>
  <si>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</si>
  <si>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</si>
  <si>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</si>
  <si>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</si>
  <si>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</si>
  <si>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</si>
  <si>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</si>
  <si>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</si>
  <si>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</si>
  <si>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</si>
  <si>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</si>
  <si>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</si>
  <si>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</si>
  <si>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</si>
  <si>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</si>
  <si>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</si>
  <si>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</si>
  <si>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</si>
  <si>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</si>
  <si>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1000 метров</t>
  </si>
  <si>
    <t>Регион</t>
  </si>
  <si>
    <t>4.12,00</t>
  </si>
  <si>
    <t>МС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</si>
  <si>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</si>
  <si>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</si>
  <si>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В.В. Баканов</t>
  </si>
  <si>
    <t>2.10,00</t>
  </si>
  <si>
    <t>Начало: 12:35</t>
  </si>
  <si>
    <r>
      <t>t льда: - 6,4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</si>
  <si>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Всероссийские соревнования по конькобежному спорту</t>
  </si>
  <si>
    <t>на призы ЗМС В.А. Муратова</t>
  </si>
  <si>
    <t>04 - 05 апреля 2015 г.</t>
  </si>
  <si>
    <t>04 апреля 2015 г.</t>
  </si>
  <si>
    <t>05 апреля 2015 г.</t>
  </si>
  <si>
    <t>Мужчины</t>
  </si>
  <si>
    <t>Женщины</t>
  </si>
  <si>
    <t>i</t>
  </si>
  <si>
    <t>ТИХОНОВА Ольга</t>
  </si>
  <si>
    <t>Москва</t>
  </si>
  <si>
    <t>o</t>
  </si>
  <si>
    <t>ДАХНО Надежда</t>
  </si>
  <si>
    <t xml:space="preserve">ШИБАНОВА Ольга </t>
  </si>
  <si>
    <t>КМС</t>
  </si>
  <si>
    <t>Куксов А.И.</t>
  </si>
  <si>
    <t>ЮНУСОВ Фарид</t>
  </si>
  <si>
    <t>Руспублика Удмуртия</t>
  </si>
  <si>
    <t>ХАРЧЕНКО Александр</t>
  </si>
  <si>
    <t>Вологодская область</t>
  </si>
  <si>
    <t>ШИЛЕНКО Николай</t>
  </si>
  <si>
    <t>Московская область</t>
  </si>
  <si>
    <t xml:space="preserve">ЕРМОЛИН Петр </t>
  </si>
  <si>
    <t>I разр.</t>
  </si>
  <si>
    <t>Моржева Г.В.</t>
  </si>
  <si>
    <t>КАЗАКОВ Владимир</t>
  </si>
  <si>
    <t>Долгопрудный</t>
  </si>
  <si>
    <t>КОЛЕСНИКОВ Алексей</t>
  </si>
  <si>
    <t>ДРОРИ Итай</t>
  </si>
  <si>
    <t xml:space="preserve">КОЛОТОВ Игорь </t>
  </si>
  <si>
    <t>Республика Удмуртия</t>
  </si>
  <si>
    <t>Иванов А.С.</t>
  </si>
  <si>
    <t xml:space="preserve">ХАТАМОВ Евгений </t>
  </si>
  <si>
    <t>Ярославская область</t>
  </si>
  <si>
    <t>Антропов Д.В.</t>
  </si>
  <si>
    <t xml:space="preserve">БОГАТЫРЕВ Тимур </t>
  </si>
  <si>
    <t xml:space="preserve">МЕДВЕДЕВ Дмитрий </t>
  </si>
  <si>
    <t xml:space="preserve">АБРАМОВ Филипп </t>
  </si>
  <si>
    <t>ЗУЙКОВ Алексей</t>
  </si>
  <si>
    <t>ДЕМИДОВ Аркадий</t>
  </si>
  <si>
    <t>ШИБАНОВА Ольга Алексеевна</t>
  </si>
  <si>
    <t>t воздуха: + 14,3 °С</t>
  </si>
  <si>
    <t>Влажность: 42 %</t>
  </si>
  <si>
    <t>Начало: 11:20</t>
  </si>
  <si>
    <t>Окончание: 11:22</t>
  </si>
  <si>
    <t>III разр.</t>
  </si>
  <si>
    <t>II юн.</t>
  </si>
  <si>
    <r>
      <t xml:space="preserve">t льда: - 6,3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</si>
  <si>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+ 14,2 °С</t>
  </si>
  <si>
    <t>Влажность: 41 %</t>
  </si>
  <si>
    <t>II разр.</t>
  </si>
  <si>
    <t>I юн.</t>
  </si>
  <si>
    <t>Окончание: 12:40</t>
  </si>
  <si>
    <t>DNF</t>
  </si>
  <si>
    <t>Начало:16:05</t>
  </si>
  <si>
    <r>
      <t xml:space="preserve">t льда: - 6,2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</si>
  <si>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Окончание:16:15</t>
  </si>
  <si>
    <t>III юн.</t>
  </si>
  <si>
    <t>Окончание: 18:20</t>
  </si>
  <si>
    <t>Начало: 18:10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</si>
</sst>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sz val="17"/>
      <name val="CourierPS"/>
      <family val="3"/>
    </font>
    <font>
      <i/>
      <sz val="12"/>
      <name val="CourierPS"/>
      <family val="3"/>
    </font>
    <font>
      <sz val="16"/>
      <name val="CourierPS"/>
      <family val="3"/>
    </font>
    <font>
      <b/>
      <sz val="20"/>
      <name val="CourierPS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180" fontId="1" fillId="0" borderId="11" xfId="0" applyNumberFormat="1" applyFont="1" applyFill="1" applyBorder="1" applyAlignment="1">
      <alignment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7" fontId="0" fillId="0" borderId="0" xfId="0" applyNumberFormat="1" applyBorder="1" applyAlignment="1">
      <alignment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12" xfId="0" applyNumberFormat="1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justify" wrapText="1"/>
    </xf>
    <xf numFmtId="14" fontId="10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 vertical="justify" wrapText="1"/>
    </xf>
    <xf numFmtId="183" fontId="10" fillId="0" borderId="10" xfId="0" applyNumberFormat="1" applyFont="1" applyBorder="1" applyAlignment="1">
      <alignment horizontal="left" vertical="justify" wrapText="1"/>
    </xf>
    <xf numFmtId="202" fontId="10" fillId="0" borderId="10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0" fontId="1" fillId="0" borderId="12" xfId="0" applyNumberFormat="1" applyFont="1" applyFill="1" applyBorder="1" applyAlignment="1">
      <alignment vertical="justify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447675</xdr:rowOff>
    </xdr:from>
    <xdr:to>
      <xdr:col>14</xdr:col>
      <xdr:colOff>485775</xdr:colOff>
      <xdr:row>2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476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428625</xdr:rowOff>
    </xdr:from>
    <xdr:to>
      <xdr:col>2</xdr:col>
      <xdr:colOff>428625</xdr:colOff>
      <xdr:row>2</xdr:row>
      <xdr:rowOff>19050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10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9048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86700" y="9048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9048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419100</xdr:colOff>
      <xdr:row>0</xdr:row>
      <xdr:rowOff>495300</xdr:rowOff>
    </xdr:from>
    <xdr:to>
      <xdr:col>14</xdr:col>
      <xdr:colOff>476250</xdr:colOff>
      <xdr:row>2</xdr:row>
      <xdr:rowOff>28575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95300"/>
          <a:ext cx="1133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514350</xdr:rowOff>
    </xdr:from>
    <xdr:to>
      <xdr:col>2</xdr:col>
      <xdr:colOff>438150</xdr:colOff>
      <xdr:row>2</xdr:row>
      <xdr:rowOff>38100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10287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1028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103822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428625</xdr:rowOff>
    </xdr:from>
    <xdr:to>
      <xdr:col>14</xdr:col>
      <xdr:colOff>514350</xdr:colOff>
      <xdr:row>2</xdr:row>
      <xdr:rowOff>28575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862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3</xdr:col>
      <xdr:colOff>19050</xdr:colOff>
      <xdr:row>2</xdr:row>
      <xdr:rowOff>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5619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9525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5429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28575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96075" y="5334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438150</xdr:rowOff>
    </xdr:from>
    <xdr:to>
      <xdr:col>14</xdr:col>
      <xdr:colOff>419100</xdr:colOff>
      <xdr:row>2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438150"/>
          <a:ext cx="981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295275</xdr:colOff>
      <xdr:row>2</xdr:row>
      <xdr:rowOff>57150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9144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77150" y="914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8953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E30"/>
  <sheetViews>
    <sheetView view="pageBreakPreview" zoomScale="145" zoomScaleSheetLayoutView="145" workbookViewId="0" topLeftCell="A1">
      <selection activeCell="A30" sqref="A30:IV30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8.00390625" style="1" customWidth="1"/>
    <col min="4" max="4" width="23.57421875" style="1" customWidth="1"/>
    <col min="5" max="5" width="12.00390625" style="1" hidden="1" customWidth="1"/>
    <col min="6" max="6" width="9.8515625" style="1" hidden="1" customWidth="1"/>
    <col min="7" max="7" width="8.28125" style="1" customWidth="1"/>
    <col min="8" max="8" width="22.14062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8.421875" style="1" customWidth="1"/>
    <col min="13" max="13" width="8.00390625" style="1" customWidth="1"/>
    <col min="14" max="14" width="6.003906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" customHeight="1">
      <c r="A1" s="92" t="str">
        <f>N_sor1</f>
        <v>Всероссийские соревнования по конькобежному спорту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5.25" customHeight="1">
      <c r="A2" s="93" t="str">
        <f>N_sor2</f>
        <v>на призы ЗМС В.А. Муратова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36.75" customHeight="1" thickBot="1">
      <c r="A3" s="94" t="s">
        <v>19</v>
      </c>
      <c r="B3" s="94"/>
      <c r="C3" s="94"/>
      <c r="D3" s="94"/>
      <c r="E3" s="86"/>
      <c r="F3" s="86"/>
      <c r="G3" s="86"/>
      <c r="H3" s="86"/>
      <c r="I3" s="86"/>
      <c r="J3" s="95" t="str">
        <f>D_d1</f>
        <v>04 апреля 2015 г.</v>
      </c>
      <c r="K3" s="96"/>
      <c r="L3" s="96"/>
      <c r="M3" s="96"/>
      <c r="N3" s="96"/>
      <c r="O3" s="96"/>
    </row>
    <row r="4" spans="2:31" ht="30" customHeight="1" thickTop="1">
      <c r="B4" s="15"/>
      <c r="C4" s="91" t="str">
        <f>N_un</f>
        <v>Мужчины</v>
      </c>
      <c r="D4" s="91"/>
      <c r="E4" s="91"/>
      <c r="F4" s="91"/>
      <c r="G4" s="91"/>
      <c r="H4" s="91"/>
      <c r="I4" s="91"/>
      <c r="J4" s="91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23.25" customHeight="1" thickBot="1">
      <c r="A5" s="58" t="s">
        <v>4</v>
      </c>
      <c r="B5" s="58" t="s">
        <v>0</v>
      </c>
      <c r="C5" s="58" t="s">
        <v>6</v>
      </c>
      <c r="D5" s="58" t="s">
        <v>2</v>
      </c>
      <c r="E5" s="58"/>
      <c r="F5" s="58" t="s">
        <v>1</v>
      </c>
      <c r="G5" s="58" t="s">
        <v>1</v>
      </c>
      <c r="H5" s="58" t="s">
        <v>29</v>
      </c>
      <c r="I5" s="58"/>
      <c r="J5" s="58" t="s">
        <v>7</v>
      </c>
      <c r="K5" s="58"/>
      <c r="L5" s="59" t="s">
        <v>3</v>
      </c>
      <c r="M5" s="59" t="s">
        <v>8</v>
      </c>
      <c r="N5" s="59" t="s">
        <v>10</v>
      </c>
      <c r="O5" s="58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7.25" customHeight="1" thickTop="1">
      <c r="A6" s="6">
        <v>1</v>
      </c>
      <c r="B6" s="24">
        <v>229</v>
      </c>
      <c r="C6" s="24" t="s">
        <v>45</v>
      </c>
      <c r="D6" s="30" t="s">
        <v>74</v>
      </c>
      <c r="E6" s="32" t="s">
        <v>21</v>
      </c>
      <c r="F6" s="31">
        <v>32406</v>
      </c>
      <c r="G6" s="32" t="s">
        <v>31</v>
      </c>
      <c r="H6" s="27" t="s">
        <v>58</v>
      </c>
      <c r="I6" s="13"/>
      <c r="J6" s="13"/>
      <c r="K6" s="46"/>
      <c r="L6" s="84">
        <v>37.12</v>
      </c>
      <c r="M6" s="22">
        <f aca="true" t="shared" si="0" ref="M6:M18">L6</f>
        <v>37.12</v>
      </c>
      <c r="N6" s="61">
        <f aca="true" t="shared" si="1" ref="N6:N18">L6-L$6</f>
        <v>0</v>
      </c>
      <c r="O6" s="6" t="s">
        <v>31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>
      <c r="A7" s="6">
        <v>2</v>
      </c>
      <c r="B7" s="7">
        <v>228</v>
      </c>
      <c r="C7" s="7" t="s">
        <v>48</v>
      </c>
      <c r="D7" s="16" t="s">
        <v>75</v>
      </c>
      <c r="E7" s="17" t="s">
        <v>21</v>
      </c>
      <c r="F7" s="26">
        <v>33277</v>
      </c>
      <c r="G7" s="17" t="s">
        <v>31</v>
      </c>
      <c r="H7" s="13" t="s">
        <v>47</v>
      </c>
      <c r="I7" s="13"/>
      <c r="J7" s="13"/>
      <c r="K7" s="12"/>
      <c r="L7" s="85">
        <v>38.88</v>
      </c>
      <c r="M7" s="20">
        <f t="shared" si="0"/>
        <v>38.88</v>
      </c>
      <c r="N7" s="29">
        <f t="shared" si="1"/>
        <v>1.7600000000000051</v>
      </c>
      <c r="O7" s="6" t="s">
        <v>51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7.25" customHeight="1">
      <c r="A8" s="6">
        <v>3</v>
      </c>
      <c r="B8" s="7">
        <v>231</v>
      </c>
      <c r="C8" s="7" t="s">
        <v>45</v>
      </c>
      <c r="D8" s="16" t="s">
        <v>64</v>
      </c>
      <c r="E8" s="17" t="s">
        <v>21</v>
      </c>
      <c r="F8" s="26"/>
      <c r="G8" s="17"/>
      <c r="H8" s="13" t="s">
        <v>58</v>
      </c>
      <c r="I8" s="13"/>
      <c r="J8" s="13"/>
      <c r="K8" s="28"/>
      <c r="L8" s="85">
        <v>39.45</v>
      </c>
      <c r="M8" s="20">
        <f t="shared" si="0"/>
        <v>39.45</v>
      </c>
      <c r="N8" s="29">
        <f t="shared" si="1"/>
        <v>2.3300000000000054</v>
      </c>
      <c r="O8" s="6" t="s">
        <v>51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7.25" customHeight="1">
      <c r="A9" s="6">
        <v>4</v>
      </c>
      <c r="B9" s="7">
        <v>234</v>
      </c>
      <c r="C9" s="7" t="s">
        <v>45</v>
      </c>
      <c r="D9" s="16" t="s">
        <v>72</v>
      </c>
      <c r="E9" s="17" t="s">
        <v>21</v>
      </c>
      <c r="F9" s="26">
        <v>32149</v>
      </c>
      <c r="G9" s="17" t="s">
        <v>51</v>
      </c>
      <c r="H9" s="13" t="s">
        <v>67</v>
      </c>
      <c r="I9" s="16" t="s">
        <v>68</v>
      </c>
      <c r="J9" s="13"/>
      <c r="K9" s="28"/>
      <c r="L9" s="85">
        <v>40.01</v>
      </c>
      <c r="M9" s="20">
        <f t="shared" si="0"/>
        <v>40.01</v>
      </c>
      <c r="N9" s="29">
        <f t="shared" si="1"/>
        <v>2.8900000000000006</v>
      </c>
      <c r="O9" s="6" t="s">
        <v>51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7.25" customHeight="1">
      <c r="A10" s="6">
        <v>5</v>
      </c>
      <c r="B10" s="7">
        <v>233</v>
      </c>
      <c r="C10" s="7" t="s">
        <v>45</v>
      </c>
      <c r="D10" s="16" t="s">
        <v>66</v>
      </c>
      <c r="E10" s="17" t="s">
        <v>21</v>
      </c>
      <c r="F10" s="26">
        <v>33532</v>
      </c>
      <c r="G10" s="17" t="s">
        <v>51</v>
      </c>
      <c r="H10" s="13" t="s">
        <v>67</v>
      </c>
      <c r="I10" s="13" t="s">
        <v>68</v>
      </c>
      <c r="J10" s="13"/>
      <c r="K10" s="28"/>
      <c r="L10" s="85">
        <v>40.19</v>
      </c>
      <c r="M10" s="20">
        <f t="shared" si="0"/>
        <v>40.19</v>
      </c>
      <c r="N10" s="29">
        <f t="shared" si="1"/>
        <v>3.0700000000000003</v>
      </c>
      <c r="O10" s="6" t="s">
        <v>51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7.25" customHeight="1">
      <c r="A11" s="6">
        <v>6</v>
      </c>
      <c r="B11" s="7">
        <v>232</v>
      </c>
      <c r="C11" s="7" t="s">
        <v>48</v>
      </c>
      <c r="D11" s="16" t="s">
        <v>57</v>
      </c>
      <c r="E11" s="17" t="s">
        <v>21</v>
      </c>
      <c r="F11" s="26"/>
      <c r="G11" s="17"/>
      <c r="H11" s="13" t="s">
        <v>58</v>
      </c>
      <c r="I11" s="13"/>
      <c r="J11" s="13"/>
      <c r="K11" s="12"/>
      <c r="L11" s="85">
        <v>41.65</v>
      </c>
      <c r="M11" s="20">
        <f t="shared" si="0"/>
        <v>41.65</v>
      </c>
      <c r="N11" s="29">
        <f t="shared" si="1"/>
        <v>4.530000000000001</v>
      </c>
      <c r="O11" s="6" t="s">
        <v>60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7.25" customHeight="1">
      <c r="A12" s="6">
        <v>7</v>
      </c>
      <c r="B12" s="7">
        <v>236</v>
      </c>
      <c r="C12" s="7" t="s">
        <v>48</v>
      </c>
      <c r="D12" s="16" t="s">
        <v>69</v>
      </c>
      <c r="E12" s="17" t="s">
        <v>21</v>
      </c>
      <c r="F12" s="26">
        <v>32262</v>
      </c>
      <c r="G12" s="17" t="s">
        <v>60</v>
      </c>
      <c r="H12" s="13" t="s">
        <v>70</v>
      </c>
      <c r="I12" s="13" t="s">
        <v>71</v>
      </c>
      <c r="J12" s="13"/>
      <c r="K12" s="12"/>
      <c r="L12" s="85">
        <v>41.92</v>
      </c>
      <c r="M12" s="20">
        <f t="shared" si="0"/>
        <v>41.92</v>
      </c>
      <c r="N12" s="29">
        <f t="shared" si="1"/>
        <v>4.800000000000004</v>
      </c>
      <c r="O12" s="6" t="s">
        <v>60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7.25" customHeight="1">
      <c r="A13" s="6">
        <v>8</v>
      </c>
      <c r="B13" s="7">
        <v>224</v>
      </c>
      <c r="C13" s="7" t="s">
        <v>48</v>
      </c>
      <c r="D13" s="16" t="s">
        <v>73</v>
      </c>
      <c r="E13" s="17" t="s">
        <v>21</v>
      </c>
      <c r="F13" s="26">
        <v>31397</v>
      </c>
      <c r="G13" s="17" t="s">
        <v>51</v>
      </c>
      <c r="H13" s="13" t="s">
        <v>56</v>
      </c>
      <c r="I13" s="13" t="s">
        <v>61</v>
      </c>
      <c r="J13" s="13"/>
      <c r="K13" s="12"/>
      <c r="L13" s="85">
        <v>42.08</v>
      </c>
      <c r="M13" s="20">
        <f t="shared" si="0"/>
        <v>42.08</v>
      </c>
      <c r="N13" s="29">
        <f t="shared" si="1"/>
        <v>4.960000000000001</v>
      </c>
      <c r="O13" s="6" t="s">
        <v>60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7.25" customHeight="1">
      <c r="A14" s="6">
        <v>9</v>
      </c>
      <c r="B14" s="7">
        <v>238</v>
      </c>
      <c r="C14" s="7" t="s">
        <v>45</v>
      </c>
      <c r="D14" s="16" t="s">
        <v>76</v>
      </c>
      <c r="E14" s="17" t="s">
        <v>21</v>
      </c>
      <c r="F14" s="26">
        <v>34148</v>
      </c>
      <c r="G14" s="17" t="s">
        <v>60</v>
      </c>
      <c r="H14" s="13" t="s">
        <v>58</v>
      </c>
      <c r="I14" s="13"/>
      <c r="J14" s="13"/>
      <c r="K14" s="28"/>
      <c r="L14" s="85">
        <v>42.09</v>
      </c>
      <c r="M14" s="20">
        <f t="shared" si="0"/>
        <v>42.09</v>
      </c>
      <c r="N14" s="29">
        <f t="shared" si="1"/>
        <v>4.970000000000006</v>
      </c>
      <c r="O14" s="6" t="s">
        <v>60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7.25" customHeight="1">
      <c r="A15" s="6">
        <v>10</v>
      </c>
      <c r="B15" s="7">
        <v>225</v>
      </c>
      <c r="C15" s="7" t="s">
        <v>45</v>
      </c>
      <c r="D15" s="16" t="s">
        <v>59</v>
      </c>
      <c r="E15" s="17" t="s">
        <v>21</v>
      </c>
      <c r="F15" s="26">
        <v>30872</v>
      </c>
      <c r="G15" s="17" t="s">
        <v>60</v>
      </c>
      <c r="H15" s="13" t="s">
        <v>56</v>
      </c>
      <c r="I15" s="13" t="s">
        <v>61</v>
      </c>
      <c r="J15" s="13"/>
      <c r="K15" s="28"/>
      <c r="L15" s="85">
        <v>43.35</v>
      </c>
      <c r="M15" s="20">
        <f t="shared" si="0"/>
        <v>43.35</v>
      </c>
      <c r="N15" s="29">
        <f t="shared" si="1"/>
        <v>6.230000000000004</v>
      </c>
      <c r="O15" s="6" t="s">
        <v>60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7.25" customHeight="1">
      <c r="A16" s="6">
        <v>11</v>
      </c>
      <c r="B16" s="7">
        <v>226</v>
      </c>
      <c r="C16" s="7" t="s">
        <v>45</v>
      </c>
      <c r="D16" s="16" t="s">
        <v>55</v>
      </c>
      <c r="E16" s="17" t="s">
        <v>21</v>
      </c>
      <c r="F16" s="26"/>
      <c r="G16" s="17"/>
      <c r="H16" s="13" t="s">
        <v>56</v>
      </c>
      <c r="I16" s="13"/>
      <c r="J16" s="13"/>
      <c r="K16" s="28"/>
      <c r="L16" s="85">
        <v>43.54</v>
      </c>
      <c r="M16" s="20">
        <f t="shared" si="0"/>
        <v>43.54</v>
      </c>
      <c r="N16" s="29">
        <f t="shared" si="1"/>
        <v>6.420000000000002</v>
      </c>
      <c r="O16" s="6" t="s">
        <v>87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7.25" customHeight="1">
      <c r="A17" s="6">
        <v>12</v>
      </c>
      <c r="B17" s="7">
        <v>227</v>
      </c>
      <c r="C17" s="7" t="s">
        <v>48</v>
      </c>
      <c r="D17" s="16" t="s">
        <v>62</v>
      </c>
      <c r="E17" s="17" t="s">
        <v>21</v>
      </c>
      <c r="F17" s="26"/>
      <c r="G17" s="17"/>
      <c r="H17" s="13" t="s">
        <v>63</v>
      </c>
      <c r="I17" s="13"/>
      <c r="J17" s="13"/>
      <c r="K17" s="12"/>
      <c r="L17" s="85">
        <v>45.2</v>
      </c>
      <c r="M17" s="20">
        <f t="shared" si="0"/>
        <v>45.2</v>
      </c>
      <c r="N17" s="29">
        <f t="shared" si="1"/>
        <v>8.080000000000005</v>
      </c>
      <c r="O17" s="6" t="s">
        <v>87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7.25" customHeight="1">
      <c r="A18" s="6">
        <v>13</v>
      </c>
      <c r="B18" s="7">
        <v>230</v>
      </c>
      <c r="C18" s="7" t="s">
        <v>48</v>
      </c>
      <c r="D18" s="16" t="s">
        <v>65</v>
      </c>
      <c r="E18" s="17" t="s">
        <v>21</v>
      </c>
      <c r="F18" s="26"/>
      <c r="G18" s="17"/>
      <c r="H18" s="13" t="s">
        <v>58</v>
      </c>
      <c r="I18" s="13"/>
      <c r="J18" s="13"/>
      <c r="K18" s="12"/>
      <c r="L18" s="85">
        <v>63.42</v>
      </c>
      <c r="M18" s="20">
        <f t="shared" si="0"/>
        <v>63.42</v>
      </c>
      <c r="N18" s="29">
        <f t="shared" si="1"/>
        <v>26.300000000000004</v>
      </c>
      <c r="O18" s="6" t="s">
        <v>94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7.25" customHeight="1">
      <c r="A19" s="6"/>
      <c r="B19" s="7">
        <v>235</v>
      </c>
      <c r="C19" s="7" t="s">
        <v>45</v>
      </c>
      <c r="D19" s="16" t="s">
        <v>53</v>
      </c>
      <c r="E19" s="17" t="s">
        <v>21</v>
      </c>
      <c r="F19" s="26"/>
      <c r="G19" s="17"/>
      <c r="H19" s="13" t="s">
        <v>54</v>
      </c>
      <c r="I19" s="13"/>
      <c r="J19" s="13"/>
      <c r="K19" s="28"/>
      <c r="L19" s="85" t="s">
        <v>90</v>
      </c>
      <c r="M19" s="20"/>
      <c r="N19" s="29"/>
      <c r="O19" s="6"/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8.25" customHeight="1" thickBot="1">
      <c r="A20" s="62"/>
      <c r="B20" s="63"/>
      <c r="C20" s="63"/>
      <c r="D20" s="64"/>
      <c r="E20" s="65"/>
      <c r="F20" s="66"/>
      <c r="G20" s="66"/>
      <c r="H20" s="67"/>
      <c r="I20" s="64"/>
      <c r="J20" s="67"/>
      <c r="K20" s="68"/>
      <c r="L20" s="69"/>
      <c r="M20" s="70"/>
      <c r="N20" s="71"/>
      <c r="O20" s="62"/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ht="13.5" thickTop="1"/>
    <row r="23" spans="1:15" ht="15">
      <c r="A23" s="56"/>
      <c r="B23" s="55" t="s">
        <v>91</v>
      </c>
      <c r="D23" s="55"/>
      <c r="L23" s="89" t="s">
        <v>92</v>
      </c>
      <c r="N23" s="56"/>
      <c r="O23" s="56"/>
    </row>
    <row r="24" spans="1:15" ht="15">
      <c r="A24" s="56"/>
      <c r="B24" s="55" t="s">
        <v>93</v>
      </c>
      <c r="D24" s="55"/>
      <c r="L24" s="89" t="s">
        <v>85</v>
      </c>
      <c r="N24" s="56"/>
      <c r="O24" s="56"/>
    </row>
    <row r="25" spans="1:15" ht="15">
      <c r="A25" s="56"/>
      <c r="C25" s="55"/>
      <c r="L25" s="89" t="s">
        <v>86</v>
      </c>
      <c r="N25" s="56"/>
      <c r="O25" s="56"/>
    </row>
    <row r="26" spans="1:15" ht="15">
      <c r="A26" s="56"/>
      <c r="L26" s="60"/>
      <c r="N26" s="56"/>
      <c r="O26" s="56"/>
    </row>
    <row r="27" spans="1:15" ht="15">
      <c r="A27" s="56"/>
      <c r="B27" s="55"/>
      <c r="C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30" spans="1:15" ht="12.75">
      <c r="A30" s="99" t="s">
        <v>33</v>
      </c>
      <c r="B30" s="99"/>
      <c r="C30" s="99"/>
      <c r="D30" s="99"/>
      <c r="L30" s="100" t="s">
        <v>34</v>
      </c>
      <c r="M30" s="100"/>
      <c r="N30" s="100"/>
      <c r="O30" s="100"/>
    </row>
    <row r="42" ht="3" customHeight="1"/>
  </sheetData>
  <sheetProtection/>
  <mergeCells count="7">
    <mergeCell ref="C4:J4"/>
    <mergeCell ref="A1:O1"/>
    <mergeCell ref="A2:O2"/>
    <mergeCell ref="A3:D3"/>
    <mergeCell ref="J3:O3"/>
    <mergeCell ref="A30:D30"/>
    <mergeCell ref="L30:O30"/>
  </mergeCells>
  <printOptions/>
  <pageMargins left="0.1968503937007874" right="0.1968503937007874" top="0.3937007874015748" bottom="0.3937007874015748" header="0.5118110236220472" footer="0.66929133858267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E16"/>
  <sheetViews>
    <sheetView view="pageBreakPreview" zoomScale="130" zoomScaleSheetLayoutView="130" workbookViewId="0" topLeftCell="A1">
      <selection activeCell="L16" sqref="L16:O16"/>
    </sheetView>
  </sheetViews>
  <sheetFormatPr defaultColWidth="9.140625" defaultRowHeight="12.75"/>
  <cols>
    <col min="1" max="1" width="6.28125" style="1" customWidth="1"/>
    <col min="2" max="2" width="5.7109375" style="1" customWidth="1"/>
    <col min="3" max="3" width="7.57421875" style="1" customWidth="1"/>
    <col min="4" max="4" width="21.28125" style="1" customWidth="1"/>
    <col min="5" max="5" width="11.140625" style="1" hidden="1" customWidth="1"/>
    <col min="6" max="6" width="9.8515625" style="1" hidden="1" customWidth="1"/>
    <col min="7" max="7" width="8.28125" style="1" customWidth="1"/>
    <col min="8" max="8" width="18.42187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2" width="8.8515625" style="1" customWidth="1"/>
    <col min="13" max="13" width="8.57421875" style="1" customWidth="1"/>
    <col min="14" max="14" width="7.574218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41.25" customHeight="1">
      <c r="A1" s="92" t="str">
        <f>N_sor1</f>
        <v>Всероссийские соревнования по конькобежному спорту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9.75" customHeight="1">
      <c r="A2" s="93" t="str">
        <f>N_sor2</f>
        <v>на призы ЗМС В.А. Муратова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39.75" customHeight="1" thickBot="1">
      <c r="A3" s="94" t="s">
        <v>19</v>
      </c>
      <c r="B3" s="94"/>
      <c r="C3" s="94"/>
      <c r="D3" s="94"/>
      <c r="E3" s="88"/>
      <c r="F3" s="88"/>
      <c r="G3" s="88"/>
      <c r="H3" s="88"/>
      <c r="I3" s="88"/>
      <c r="J3" s="95" t="str">
        <f>D_d1</f>
        <v>04 апреля 2015 г.</v>
      </c>
      <c r="K3" s="96"/>
      <c r="L3" s="96"/>
      <c r="M3" s="96"/>
      <c r="N3" s="96"/>
      <c r="O3" s="96"/>
    </row>
    <row r="4" spans="2:31" ht="29.25" customHeight="1" thickTop="1">
      <c r="B4" s="15"/>
      <c r="C4" s="91" t="str">
        <f>N_dev</f>
        <v>Женщины</v>
      </c>
      <c r="D4" s="91"/>
      <c r="E4" s="91"/>
      <c r="F4" s="91"/>
      <c r="G4" s="91"/>
      <c r="H4" s="91"/>
      <c r="I4" s="91"/>
      <c r="J4" s="91"/>
      <c r="K4" s="15"/>
      <c r="L4" s="18" t="str">
        <f>const!C9</f>
        <v>500 метров</v>
      </c>
      <c r="M4" s="15"/>
      <c r="N4" s="15"/>
      <c r="O4" s="15"/>
      <c r="P4" s="5"/>
      <c r="Q4" s="1">
        <v>41.5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58" t="s">
        <v>4</v>
      </c>
      <c r="B5" s="58" t="s">
        <v>0</v>
      </c>
      <c r="C5" s="57" t="s">
        <v>6</v>
      </c>
      <c r="D5" s="58" t="s">
        <v>2</v>
      </c>
      <c r="E5" s="58"/>
      <c r="F5" s="58" t="s">
        <v>1</v>
      </c>
      <c r="G5" s="58"/>
      <c r="H5" s="58" t="s">
        <v>29</v>
      </c>
      <c r="I5" s="58"/>
      <c r="J5" s="58" t="s">
        <v>7</v>
      </c>
      <c r="K5" s="58"/>
      <c r="L5" s="59" t="s">
        <v>3</v>
      </c>
      <c r="M5" s="59" t="s">
        <v>8</v>
      </c>
      <c r="N5" s="59" t="s">
        <v>10</v>
      </c>
      <c r="O5" s="58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6">
        <v>1</v>
      </c>
      <c r="B6" s="7">
        <v>86</v>
      </c>
      <c r="C6" s="24" t="s">
        <v>45</v>
      </c>
      <c r="D6" s="16" t="s">
        <v>46</v>
      </c>
      <c r="E6" s="17" t="s">
        <v>22</v>
      </c>
      <c r="F6" s="26"/>
      <c r="G6" s="17"/>
      <c r="H6" s="13" t="s">
        <v>47</v>
      </c>
      <c r="I6" s="14"/>
      <c r="J6" s="12"/>
      <c r="K6" s="9"/>
      <c r="L6" s="45">
        <v>50.95</v>
      </c>
      <c r="M6" s="22">
        <f>L6</f>
        <v>50.95</v>
      </c>
      <c r="N6" s="73">
        <f>L6-L$6</f>
        <v>0</v>
      </c>
      <c r="O6" s="6" t="s">
        <v>82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7">
        <v>87</v>
      </c>
      <c r="C7" s="7" t="s">
        <v>48</v>
      </c>
      <c r="D7" s="16" t="s">
        <v>49</v>
      </c>
      <c r="E7" s="17" t="s">
        <v>22</v>
      </c>
      <c r="F7" s="26"/>
      <c r="G7" s="17"/>
      <c r="H7" s="13" t="s">
        <v>47</v>
      </c>
      <c r="I7" s="14"/>
      <c r="J7" s="12"/>
      <c r="K7" s="9"/>
      <c r="L7" s="72">
        <v>57.67</v>
      </c>
      <c r="M7" s="20">
        <f>L7</f>
        <v>57.67</v>
      </c>
      <c r="N7" s="29">
        <f>L7-L$6</f>
        <v>6.719999999999999</v>
      </c>
      <c r="O7" s="6" t="s">
        <v>83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7">
        <v>88</v>
      </c>
      <c r="C8" s="7" t="s">
        <v>45</v>
      </c>
      <c r="D8" s="16" t="s">
        <v>50</v>
      </c>
      <c r="E8" s="17" t="s">
        <v>22</v>
      </c>
      <c r="F8" s="26">
        <v>34590</v>
      </c>
      <c r="G8" s="17" t="s">
        <v>51</v>
      </c>
      <c r="H8" s="13" t="s">
        <v>47</v>
      </c>
      <c r="I8" s="14" t="s">
        <v>52</v>
      </c>
      <c r="J8" s="12"/>
      <c r="K8" s="9"/>
      <c r="L8" s="72">
        <v>62.81</v>
      </c>
      <c r="M8" s="20">
        <f>L8</f>
        <v>62.81</v>
      </c>
      <c r="N8" s="29">
        <f>L8-L$6</f>
        <v>11.86</v>
      </c>
      <c r="O8" s="6" t="s">
        <v>83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1.25" customHeight="1" thickBot="1">
      <c r="A9" s="34"/>
      <c r="B9" s="35"/>
      <c r="C9" s="35"/>
      <c r="D9" s="36"/>
      <c r="E9" s="37"/>
      <c r="F9" s="38"/>
      <c r="G9" s="38"/>
      <c r="H9" s="39"/>
      <c r="I9" s="40"/>
      <c r="J9" s="41"/>
      <c r="K9" s="74"/>
      <c r="L9" s="75"/>
      <c r="M9" s="42"/>
      <c r="N9" s="76"/>
      <c r="O9" s="34"/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ht="13.5" thickTop="1"/>
    <row r="11" spans="3:12" ht="12.75">
      <c r="C11" s="97" t="s">
        <v>80</v>
      </c>
      <c r="D11" s="97"/>
      <c r="L11" s="55" t="s">
        <v>37</v>
      </c>
    </row>
    <row r="12" spans="3:12" ht="12.75">
      <c r="C12" s="82" t="s">
        <v>81</v>
      </c>
      <c r="D12" s="83"/>
      <c r="L12" s="55" t="s">
        <v>78</v>
      </c>
    </row>
    <row r="13" ht="12.75">
      <c r="L13" s="55" t="s">
        <v>79</v>
      </c>
    </row>
    <row r="14" ht="12.75">
      <c r="C14" s="55"/>
    </row>
    <row r="16" spans="1:15" ht="12.75">
      <c r="A16" s="99" t="s">
        <v>33</v>
      </c>
      <c r="B16" s="99"/>
      <c r="C16" s="99"/>
      <c r="D16" s="99"/>
      <c r="L16" s="102" t="s">
        <v>34</v>
      </c>
      <c r="M16" s="102"/>
      <c r="N16" s="102"/>
      <c r="O16" s="102"/>
    </row>
  </sheetData>
  <sheetProtection/>
  <mergeCells count="8">
    <mergeCell ref="A16:D16"/>
    <mergeCell ref="L16:O16"/>
    <mergeCell ref="C4:J4"/>
    <mergeCell ref="A1:O1"/>
    <mergeCell ref="A2:O2"/>
    <mergeCell ref="A3:D3"/>
    <mergeCell ref="J3:O3"/>
    <mergeCell ref="C11:D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31"/>
  <sheetViews>
    <sheetView view="pageBreakPreview" zoomScale="145" zoomScaleSheetLayoutView="145" zoomScalePageLayoutView="0" workbookViewId="0" topLeftCell="A10">
      <selection activeCell="A31" sqref="A31:IV3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421875" style="1" customWidth="1"/>
    <col min="5" max="5" width="12.8515625" style="1" hidden="1" customWidth="1"/>
    <col min="6" max="6" width="8.00390625" style="1" hidden="1" customWidth="1"/>
    <col min="7" max="7" width="9.7109375" style="1" customWidth="1"/>
    <col min="8" max="8" width="21.42187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140625" style="1" customWidth="1"/>
    <col min="13" max="13" width="7.2812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" customHeight="1">
      <c r="A1" s="92" t="str">
        <f>N_sor1</f>
        <v>Всероссийские соревнования по конькобежному спорту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4.5" customHeight="1">
      <c r="A2" s="93" t="str">
        <f>N_sor2</f>
        <v>на призы ЗМС В.А. Муратова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37.5" customHeight="1" thickBot="1">
      <c r="A3" s="94" t="s">
        <v>19</v>
      </c>
      <c r="B3" s="94"/>
      <c r="C3" s="94"/>
      <c r="D3" s="94"/>
      <c r="E3" s="87"/>
      <c r="F3" s="87"/>
      <c r="G3" s="87"/>
      <c r="H3" s="87"/>
      <c r="I3" s="87"/>
      <c r="J3" s="95" t="str">
        <f>D_d1</f>
        <v>04 апреля 2015 г.</v>
      </c>
      <c r="K3" s="96"/>
      <c r="L3" s="96"/>
      <c r="M3" s="96"/>
      <c r="N3" s="96"/>
      <c r="O3" s="96"/>
    </row>
    <row r="4" spans="2:37" ht="41.25" customHeight="1" thickTop="1">
      <c r="B4" s="15"/>
      <c r="C4" s="98" t="str">
        <f>N_un</f>
        <v>Мужчины</v>
      </c>
      <c r="D4" s="98"/>
      <c r="E4" s="98"/>
      <c r="F4" s="98"/>
      <c r="G4" s="98"/>
      <c r="H4" s="98"/>
      <c r="I4" s="98"/>
      <c r="J4" s="98"/>
      <c r="K4" s="15"/>
      <c r="L4" s="18" t="str">
        <f>const!C10</f>
        <v>1000 метров</v>
      </c>
      <c r="M4" s="15"/>
      <c r="N4" s="15"/>
      <c r="O4" s="15"/>
      <c r="P4" s="3"/>
      <c r="Q4" s="4" t="s">
        <v>30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 t="s">
        <v>1</v>
      </c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5">
        <v>1</v>
      </c>
      <c r="B6" s="47">
        <v>229</v>
      </c>
      <c r="C6" s="47" t="s">
        <v>48</v>
      </c>
      <c r="D6" s="48" t="s">
        <v>74</v>
      </c>
      <c r="E6" s="49" t="s">
        <v>21</v>
      </c>
      <c r="F6" s="49">
        <v>32406</v>
      </c>
      <c r="G6" s="50" t="s">
        <v>31</v>
      </c>
      <c r="H6" s="51" t="s">
        <v>58</v>
      </c>
      <c r="I6" s="51"/>
      <c r="J6" s="51"/>
      <c r="K6" s="90"/>
      <c r="L6" s="53">
        <f aca="true" t="shared" si="0" ref="L6:L19">(P6*60+Q6)/86400</f>
        <v>0.0008564814814814815</v>
      </c>
      <c r="M6" s="33">
        <f aca="true" t="shared" si="1" ref="M6:M19">ROUNDDOWN(L6*86400/2,3)</f>
        <v>37</v>
      </c>
      <c r="N6" s="54">
        <f>(L6-L$6)*86400</f>
        <v>0</v>
      </c>
      <c r="O6" s="6" t="s">
        <v>51</v>
      </c>
      <c r="P6" s="3">
        <v>1</v>
      </c>
      <c r="Q6" s="19">
        <v>14</v>
      </c>
      <c r="R6" s="52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231</v>
      </c>
      <c r="C7" s="7" t="s">
        <v>45</v>
      </c>
      <c r="D7" s="16" t="s">
        <v>64</v>
      </c>
      <c r="E7" s="26" t="s">
        <v>21</v>
      </c>
      <c r="F7" s="26"/>
      <c r="G7" s="17"/>
      <c r="H7" s="13" t="s">
        <v>58</v>
      </c>
      <c r="I7" s="13"/>
      <c r="J7" s="13"/>
      <c r="K7" s="12"/>
      <c r="L7" s="80">
        <f t="shared" si="0"/>
        <v>0.0008991898148148148</v>
      </c>
      <c r="M7" s="33">
        <f t="shared" si="1"/>
        <v>38.845</v>
      </c>
      <c r="N7" s="29">
        <f aca="true" t="shared" si="2" ref="N7:N19">(L7-L$6)*86400</f>
        <v>3.6899999999999964</v>
      </c>
      <c r="O7" s="6" t="s">
        <v>51</v>
      </c>
      <c r="P7" s="3">
        <v>1</v>
      </c>
      <c r="Q7" s="19">
        <v>17.69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228</v>
      </c>
      <c r="C8" s="7" t="s">
        <v>45</v>
      </c>
      <c r="D8" s="16" t="s">
        <v>75</v>
      </c>
      <c r="E8" s="26" t="s">
        <v>21</v>
      </c>
      <c r="F8" s="26">
        <v>33277</v>
      </c>
      <c r="G8" s="17" t="s">
        <v>31</v>
      </c>
      <c r="H8" s="13" t="s">
        <v>47</v>
      </c>
      <c r="I8" s="13"/>
      <c r="J8" s="13"/>
      <c r="K8" s="12"/>
      <c r="L8" s="80">
        <f t="shared" si="0"/>
        <v>0.0009128472222222222</v>
      </c>
      <c r="M8" s="33">
        <f t="shared" si="1"/>
        <v>39.435</v>
      </c>
      <c r="N8" s="29">
        <f t="shared" si="2"/>
        <v>4.869999999999998</v>
      </c>
      <c r="O8" s="6" t="s">
        <v>51</v>
      </c>
      <c r="P8" s="3">
        <v>1</v>
      </c>
      <c r="Q8" s="19">
        <v>18.87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230</v>
      </c>
      <c r="C9" s="7" t="s">
        <v>48</v>
      </c>
      <c r="D9" s="16" t="s">
        <v>65</v>
      </c>
      <c r="E9" s="26" t="s">
        <v>21</v>
      </c>
      <c r="F9" s="26"/>
      <c r="G9" s="17"/>
      <c r="H9" s="13" t="s">
        <v>58</v>
      </c>
      <c r="I9" s="13"/>
      <c r="J9" s="13"/>
      <c r="K9" s="28"/>
      <c r="L9" s="80">
        <f t="shared" si="0"/>
        <v>0.0009429398148148149</v>
      </c>
      <c r="M9" s="33">
        <f t="shared" si="1"/>
        <v>40.735</v>
      </c>
      <c r="N9" s="29">
        <f t="shared" si="2"/>
        <v>7.4700000000000015</v>
      </c>
      <c r="O9" s="6" t="s">
        <v>60</v>
      </c>
      <c r="P9" s="3">
        <v>1</v>
      </c>
      <c r="Q9" s="19">
        <v>21.47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232</v>
      </c>
      <c r="C10" s="7" t="s">
        <v>45</v>
      </c>
      <c r="D10" s="16" t="s">
        <v>57</v>
      </c>
      <c r="E10" s="26" t="s">
        <v>21</v>
      </c>
      <c r="F10" s="26"/>
      <c r="G10" s="17"/>
      <c r="H10" s="13" t="s">
        <v>58</v>
      </c>
      <c r="I10" s="13"/>
      <c r="J10" s="13"/>
      <c r="K10" s="12"/>
      <c r="L10" s="80">
        <f t="shared" si="0"/>
        <v>0.0009495370370370369</v>
      </c>
      <c r="M10" s="33">
        <f t="shared" si="1"/>
        <v>41.02</v>
      </c>
      <c r="N10" s="29">
        <f t="shared" si="2"/>
        <v>8.039999999999988</v>
      </c>
      <c r="O10" s="6" t="s">
        <v>60</v>
      </c>
      <c r="P10" s="3">
        <v>1</v>
      </c>
      <c r="Q10" s="19">
        <v>22.04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234</v>
      </c>
      <c r="C11" s="7" t="s">
        <v>48</v>
      </c>
      <c r="D11" s="16" t="s">
        <v>72</v>
      </c>
      <c r="E11" s="26" t="s">
        <v>21</v>
      </c>
      <c r="F11" s="26">
        <v>32149</v>
      </c>
      <c r="G11" s="17" t="s">
        <v>51</v>
      </c>
      <c r="H11" s="13" t="s">
        <v>67</v>
      </c>
      <c r="I11" s="13" t="s">
        <v>68</v>
      </c>
      <c r="J11" s="13"/>
      <c r="K11" s="28"/>
      <c r="L11" s="80">
        <f t="shared" si="0"/>
        <v>0.0009538194444444444</v>
      </c>
      <c r="M11" s="33">
        <f t="shared" si="1"/>
        <v>41.205</v>
      </c>
      <c r="N11" s="29">
        <f t="shared" si="2"/>
        <v>8.409999999999997</v>
      </c>
      <c r="O11" s="6" t="s">
        <v>60</v>
      </c>
      <c r="P11" s="3">
        <v>1</v>
      </c>
      <c r="Q11" s="19">
        <v>22.41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238</v>
      </c>
      <c r="C12" s="7" t="s">
        <v>48</v>
      </c>
      <c r="D12" s="16" t="s">
        <v>76</v>
      </c>
      <c r="E12" s="26" t="s">
        <v>21</v>
      </c>
      <c r="F12" s="26"/>
      <c r="G12" s="17" t="s">
        <v>60</v>
      </c>
      <c r="H12" s="13" t="s">
        <v>58</v>
      </c>
      <c r="I12" s="13"/>
      <c r="J12" s="13"/>
      <c r="K12" s="28"/>
      <c r="L12" s="80">
        <f t="shared" si="0"/>
        <v>0.0009587962962962963</v>
      </c>
      <c r="M12" s="33">
        <f t="shared" si="1"/>
        <v>41.42</v>
      </c>
      <c r="N12" s="29">
        <f t="shared" si="2"/>
        <v>8.840000000000003</v>
      </c>
      <c r="O12" s="6" t="s">
        <v>60</v>
      </c>
      <c r="P12" s="3">
        <v>1</v>
      </c>
      <c r="Q12" s="19">
        <v>22.84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226</v>
      </c>
      <c r="C13" s="7" t="s">
        <v>45</v>
      </c>
      <c r="D13" s="16" t="s">
        <v>55</v>
      </c>
      <c r="E13" s="26" t="s">
        <v>21</v>
      </c>
      <c r="F13" s="26"/>
      <c r="G13" s="17"/>
      <c r="H13" s="13" t="s">
        <v>56</v>
      </c>
      <c r="I13" s="13"/>
      <c r="J13" s="13"/>
      <c r="K13" s="12"/>
      <c r="L13" s="80">
        <f t="shared" si="0"/>
        <v>0.0009644675925925926</v>
      </c>
      <c r="M13" s="33">
        <f t="shared" si="1"/>
        <v>41.665</v>
      </c>
      <c r="N13" s="29">
        <f t="shared" si="2"/>
        <v>9.33</v>
      </c>
      <c r="O13" s="6" t="s">
        <v>60</v>
      </c>
      <c r="P13" s="3">
        <v>1</v>
      </c>
      <c r="Q13" s="19">
        <v>23.33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236</v>
      </c>
      <c r="C14" s="7" t="s">
        <v>48</v>
      </c>
      <c r="D14" s="16" t="s">
        <v>69</v>
      </c>
      <c r="E14" s="26" t="s">
        <v>21</v>
      </c>
      <c r="F14" s="26">
        <v>32262</v>
      </c>
      <c r="G14" s="17" t="s">
        <v>60</v>
      </c>
      <c r="H14" s="13" t="s">
        <v>70</v>
      </c>
      <c r="I14" s="13" t="s">
        <v>71</v>
      </c>
      <c r="J14" s="13"/>
      <c r="K14" s="28"/>
      <c r="L14" s="80">
        <f t="shared" si="0"/>
        <v>0.0009710648148148149</v>
      </c>
      <c r="M14" s="33">
        <f t="shared" si="1"/>
        <v>41.95</v>
      </c>
      <c r="N14" s="29">
        <f t="shared" si="2"/>
        <v>9.900000000000006</v>
      </c>
      <c r="O14" s="6" t="s">
        <v>60</v>
      </c>
      <c r="P14" s="3">
        <v>1</v>
      </c>
      <c r="Q14" s="19">
        <v>23.9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235</v>
      </c>
      <c r="C15" s="7" t="s">
        <v>45</v>
      </c>
      <c r="D15" s="16" t="s">
        <v>53</v>
      </c>
      <c r="E15" s="26" t="s">
        <v>21</v>
      </c>
      <c r="F15" s="26"/>
      <c r="G15" s="17"/>
      <c r="H15" s="13" t="s">
        <v>54</v>
      </c>
      <c r="I15" s="13"/>
      <c r="J15" s="13"/>
      <c r="K15" s="12"/>
      <c r="L15" s="80">
        <f t="shared" si="0"/>
        <v>0.0009988425925925926</v>
      </c>
      <c r="M15" s="33">
        <f t="shared" si="1"/>
        <v>43.15</v>
      </c>
      <c r="N15" s="29">
        <f t="shared" si="2"/>
        <v>12.3</v>
      </c>
      <c r="O15" s="6" t="s">
        <v>60</v>
      </c>
      <c r="P15" s="3">
        <v>1</v>
      </c>
      <c r="Q15" s="19">
        <v>26.3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224</v>
      </c>
      <c r="C16" s="7" t="s">
        <v>45</v>
      </c>
      <c r="D16" s="16" t="s">
        <v>73</v>
      </c>
      <c r="E16" s="26" t="s">
        <v>21</v>
      </c>
      <c r="F16" s="26">
        <v>31397</v>
      </c>
      <c r="G16" s="17" t="s">
        <v>51</v>
      </c>
      <c r="H16" s="13" t="s">
        <v>56</v>
      </c>
      <c r="I16" s="13" t="s">
        <v>61</v>
      </c>
      <c r="J16" s="13"/>
      <c r="K16" s="12"/>
      <c r="L16" s="80">
        <f t="shared" si="0"/>
        <v>0.000999074074074074</v>
      </c>
      <c r="M16" s="33">
        <f t="shared" si="1"/>
        <v>43.16</v>
      </c>
      <c r="N16" s="29">
        <f t="shared" si="2"/>
        <v>12.32</v>
      </c>
      <c r="O16" s="6" t="s">
        <v>60</v>
      </c>
      <c r="P16" s="3">
        <v>1</v>
      </c>
      <c r="Q16" s="19">
        <v>26.32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225</v>
      </c>
      <c r="C17" s="7" t="s">
        <v>48</v>
      </c>
      <c r="D17" s="16" t="s">
        <v>59</v>
      </c>
      <c r="E17" s="26" t="s">
        <v>21</v>
      </c>
      <c r="F17" s="26">
        <v>30872</v>
      </c>
      <c r="G17" s="17" t="s">
        <v>60</v>
      </c>
      <c r="H17" s="13" t="s">
        <v>56</v>
      </c>
      <c r="I17" s="13" t="s">
        <v>61</v>
      </c>
      <c r="J17" s="13"/>
      <c r="K17" s="28"/>
      <c r="L17" s="80">
        <f t="shared" si="0"/>
        <v>0.001003587962962963</v>
      </c>
      <c r="M17" s="33">
        <f t="shared" si="1"/>
        <v>43.355</v>
      </c>
      <c r="N17" s="29">
        <f t="shared" si="2"/>
        <v>12.710000000000008</v>
      </c>
      <c r="O17" s="6" t="s">
        <v>60</v>
      </c>
      <c r="P17" s="3">
        <v>1</v>
      </c>
      <c r="Q17" s="19">
        <v>26.71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227</v>
      </c>
      <c r="C18" s="7" t="s">
        <v>48</v>
      </c>
      <c r="D18" s="16" t="s">
        <v>62</v>
      </c>
      <c r="E18" s="26" t="s">
        <v>21</v>
      </c>
      <c r="F18" s="26"/>
      <c r="G18" s="17"/>
      <c r="H18" s="13" t="s">
        <v>63</v>
      </c>
      <c r="I18" s="13"/>
      <c r="J18" s="13"/>
      <c r="K18" s="28"/>
      <c r="L18" s="80">
        <f t="shared" si="0"/>
        <v>0.0010109953703703702</v>
      </c>
      <c r="M18" s="33">
        <f t="shared" si="1"/>
        <v>43.675</v>
      </c>
      <c r="N18" s="29">
        <f t="shared" si="2"/>
        <v>13.349999999999985</v>
      </c>
      <c r="O18" s="6" t="s">
        <v>60</v>
      </c>
      <c r="P18" s="3">
        <v>1</v>
      </c>
      <c r="Q18" s="19">
        <v>27.35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233</v>
      </c>
      <c r="C19" s="7" t="s">
        <v>45</v>
      </c>
      <c r="D19" s="16" t="s">
        <v>66</v>
      </c>
      <c r="E19" s="26" t="s">
        <v>21</v>
      </c>
      <c r="F19" s="26">
        <v>33532</v>
      </c>
      <c r="G19" s="17" t="s">
        <v>51</v>
      </c>
      <c r="H19" s="13" t="s">
        <v>67</v>
      </c>
      <c r="I19" s="13" t="s">
        <v>68</v>
      </c>
      <c r="J19" s="13"/>
      <c r="K19" s="12"/>
      <c r="L19" s="80">
        <f t="shared" si="0"/>
        <v>0.0010177083333333334</v>
      </c>
      <c r="M19" s="33">
        <f t="shared" si="1"/>
        <v>43.965</v>
      </c>
      <c r="N19" s="29">
        <f t="shared" si="2"/>
        <v>13.93</v>
      </c>
      <c r="O19" s="6" t="s">
        <v>87</v>
      </c>
      <c r="P19" s="3">
        <v>1</v>
      </c>
      <c r="Q19" s="19">
        <v>27.93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6.75" customHeight="1" thickBot="1">
      <c r="A20" s="34"/>
      <c r="B20" s="35"/>
      <c r="C20" s="35"/>
      <c r="D20" s="40"/>
      <c r="E20" s="77"/>
      <c r="F20" s="35"/>
      <c r="G20" s="35"/>
      <c r="H20" s="41"/>
      <c r="I20" s="41"/>
      <c r="J20" s="41"/>
      <c r="K20" s="74"/>
      <c r="L20" s="78"/>
      <c r="M20" s="79"/>
      <c r="N20" s="76"/>
      <c r="O20" s="34"/>
      <c r="P20" s="3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 thickTop="1">
      <c r="A21" s="6"/>
      <c r="B21" s="7"/>
      <c r="C21" s="7"/>
      <c r="D21" s="16"/>
      <c r="E21" s="26"/>
      <c r="F21" s="17"/>
      <c r="G21" s="17"/>
      <c r="H21" s="13"/>
      <c r="I21" s="13"/>
      <c r="J21" s="13"/>
      <c r="K21" s="28"/>
      <c r="L21" s="21"/>
      <c r="M21" s="33"/>
      <c r="N21" s="29"/>
      <c r="O21" s="6"/>
      <c r="P21" s="3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12" ht="12.75">
      <c r="B22" s="55" t="s">
        <v>96</v>
      </c>
      <c r="L22" s="55" t="s">
        <v>32</v>
      </c>
    </row>
    <row r="23" spans="2:12" ht="12.75">
      <c r="B23" s="55" t="s">
        <v>95</v>
      </c>
      <c r="L23" s="55" t="s">
        <v>85</v>
      </c>
    </row>
    <row r="24" ht="12.75">
      <c r="L24" s="55" t="s">
        <v>86</v>
      </c>
    </row>
    <row r="25" spans="3:8" ht="12.75">
      <c r="C25" s="55"/>
      <c r="H25" s="55"/>
    </row>
    <row r="26" ht="12.75">
      <c r="H26" s="55"/>
    </row>
    <row r="27" ht="12.75">
      <c r="H27" s="55"/>
    </row>
    <row r="31" spans="1:15" ht="12.75">
      <c r="A31" s="99" t="s">
        <v>33</v>
      </c>
      <c r="B31" s="99"/>
      <c r="C31" s="99"/>
      <c r="D31" s="99"/>
      <c r="L31" s="100" t="s">
        <v>34</v>
      </c>
      <c r="M31" s="100"/>
      <c r="N31" s="100"/>
      <c r="O31" s="100"/>
    </row>
  </sheetData>
  <sheetProtection/>
  <mergeCells count="7">
    <mergeCell ref="C4:J4"/>
    <mergeCell ref="A1:O1"/>
    <mergeCell ref="A2:O2"/>
    <mergeCell ref="A3:D3"/>
    <mergeCell ref="J3:O3"/>
    <mergeCell ref="A31:D31"/>
    <mergeCell ref="L31:O31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20"/>
  <sheetViews>
    <sheetView tabSelected="1" view="pageBreakPreview" zoomScale="145" zoomScaleSheetLayoutView="145" workbookViewId="0" topLeftCell="A1">
      <selection activeCell="H13" sqref="H13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6.140625" style="1" customWidth="1"/>
    <col min="4" max="4" width="22.57421875" style="1" customWidth="1"/>
    <col min="5" max="5" width="8.7109375" style="1" hidden="1" customWidth="1"/>
    <col min="6" max="6" width="6.8515625" style="1" hidden="1" customWidth="1"/>
    <col min="7" max="7" width="9.57421875" style="1" customWidth="1"/>
    <col min="8" max="8" width="18.28125" style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9.57421875" style="1" customWidth="1"/>
    <col min="13" max="13" width="8.7109375" style="1" customWidth="1"/>
    <col min="14" max="14" width="7.421875" style="1" customWidth="1"/>
    <col min="15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01" t="str">
        <f>N_sor1</f>
        <v>Всероссийские соревнования по конькобежному спорту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33.75" customHeight="1">
      <c r="A2" s="103" t="str">
        <f>N_sor2</f>
        <v>на призы ЗМС В.А. Муратова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39.75" customHeight="1" thickBot="1">
      <c r="A3" s="94" t="s">
        <v>19</v>
      </c>
      <c r="B3" s="94"/>
      <c r="C3" s="94"/>
      <c r="D3" s="94"/>
      <c r="E3" s="87"/>
      <c r="F3" s="87"/>
      <c r="G3" s="87"/>
      <c r="H3" s="87"/>
      <c r="I3" s="87"/>
      <c r="J3" s="95" t="str">
        <f>D_d1</f>
        <v>04 апреля 2015 г.</v>
      </c>
      <c r="K3" s="96"/>
      <c r="L3" s="96"/>
      <c r="M3" s="96"/>
      <c r="N3" s="96"/>
      <c r="O3" s="96"/>
    </row>
    <row r="4" spans="2:37" ht="25.5" customHeight="1" thickTop="1">
      <c r="B4" s="15"/>
      <c r="C4" s="91" t="str">
        <f>N_dev</f>
        <v>Женщины</v>
      </c>
      <c r="D4" s="91"/>
      <c r="E4" s="91"/>
      <c r="F4" s="91"/>
      <c r="G4" s="91"/>
      <c r="H4" s="91"/>
      <c r="I4" s="91"/>
      <c r="J4" s="91"/>
      <c r="K4" s="15"/>
      <c r="L4" s="18" t="str">
        <f>const!C10</f>
        <v>1000 метров</v>
      </c>
      <c r="M4" s="15"/>
      <c r="N4" s="15"/>
      <c r="O4" s="15"/>
      <c r="P4" s="5"/>
      <c r="Q4" s="1" t="s">
        <v>35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 t="s">
        <v>1</v>
      </c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6">
        <v>1</v>
      </c>
      <c r="B6" s="7">
        <v>88</v>
      </c>
      <c r="C6" s="24" t="s">
        <v>48</v>
      </c>
      <c r="D6" s="14" t="s">
        <v>77</v>
      </c>
      <c r="E6" s="23" t="s">
        <v>22</v>
      </c>
      <c r="F6" s="23">
        <v>34590</v>
      </c>
      <c r="G6" s="7" t="s">
        <v>51</v>
      </c>
      <c r="H6" s="12" t="s">
        <v>47</v>
      </c>
      <c r="I6" s="7" t="s">
        <v>52</v>
      </c>
      <c r="J6" s="12"/>
      <c r="K6" s="8"/>
      <c r="L6" s="53">
        <f>(P6*60+Q6)/86400</f>
        <v>0.0009944444444444445</v>
      </c>
      <c r="M6" s="33">
        <f>ROUNDDOWN(L6*86400/2,3)</f>
        <v>42.96</v>
      </c>
      <c r="N6" s="54">
        <f>(L6-L$6)*86400</f>
        <v>0</v>
      </c>
      <c r="O6" s="6" t="s">
        <v>51</v>
      </c>
      <c r="P6" s="5">
        <v>1</v>
      </c>
      <c r="Q6" s="19">
        <v>25.92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7">
        <v>86</v>
      </c>
      <c r="C7" s="7" t="s">
        <v>45</v>
      </c>
      <c r="D7" s="14" t="s">
        <v>46</v>
      </c>
      <c r="E7" s="23" t="s">
        <v>22</v>
      </c>
      <c r="F7" s="23"/>
      <c r="G7" s="7"/>
      <c r="H7" s="12" t="s">
        <v>47</v>
      </c>
      <c r="I7" s="7"/>
      <c r="J7" s="12"/>
      <c r="K7" s="9"/>
      <c r="L7" s="80">
        <f>(P7*60+Q7)/86400</f>
        <v>0.0011552083333333334</v>
      </c>
      <c r="M7" s="33">
        <f>ROUNDDOWN(L7*86400/2,3)</f>
        <v>49.905</v>
      </c>
      <c r="N7" s="29">
        <f>(L7-L$6)*86400</f>
        <v>13.89</v>
      </c>
      <c r="O7" s="6" t="s">
        <v>87</v>
      </c>
      <c r="P7" s="5">
        <v>1</v>
      </c>
      <c r="Q7" s="19">
        <v>39.81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7">
        <v>87</v>
      </c>
      <c r="C8" s="7" t="s">
        <v>48</v>
      </c>
      <c r="D8" s="14" t="s">
        <v>49</v>
      </c>
      <c r="E8" s="23" t="s">
        <v>22</v>
      </c>
      <c r="F8" s="23"/>
      <c r="G8" s="7"/>
      <c r="H8" s="12" t="s">
        <v>47</v>
      </c>
      <c r="I8" s="7"/>
      <c r="J8" s="12"/>
      <c r="K8" s="8"/>
      <c r="L8" s="80">
        <f>(P8*60+Q8)/86400</f>
        <v>0.0013413194444444445</v>
      </c>
      <c r="M8" s="33">
        <f>ROUNDDOWN(L8*86400/2,3)</f>
        <v>57.945</v>
      </c>
      <c r="N8" s="29">
        <f>(L8-L$6)*86400</f>
        <v>29.969999999999995</v>
      </c>
      <c r="O8" s="6" t="s">
        <v>88</v>
      </c>
      <c r="P8" s="5">
        <v>1</v>
      </c>
      <c r="Q8" s="19">
        <v>55.89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6" customHeight="1" thickBot="1">
      <c r="A9" s="34"/>
      <c r="B9" s="35"/>
      <c r="C9" s="35"/>
      <c r="D9" s="40"/>
      <c r="E9" s="77"/>
      <c r="F9" s="35"/>
      <c r="G9" s="35"/>
      <c r="H9" s="41"/>
      <c r="I9" s="35"/>
      <c r="J9" s="41"/>
      <c r="K9" s="81"/>
      <c r="L9" s="78"/>
      <c r="M9" s="79"/>
      <c r="N9" s="76"/>
      <c r="O9" s="34"/>
      <c r="P9" s="5"/>
      <c r="Q9" s="19"/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.25" customHeight="1" thickTop="1">
      <c r="A10" s="6"/>
      <c r="B10" s="7"/>
      <c r="C10" s="7"/>
      <c r="D10" s="16"/>
      <c r="E10" s="26"/>
      <c r="F10" s="17"/>
      <c r="G10" s="17"/>
      <c r="H10" s="13"/>
      <c r="I10" s="12"/>
      <c r="J10" s="12"/>
      <c r="K10" s="8"/>
      <c r="L10" s="21"/>
      <c r="M10" s="33"/>
      <c r="N10" s="29"/>
      <c r="O10" s="6"/>
      <c r="P10" s="5"/>
      <c r="Q10" s="19"/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2" spans="2:12" ht="15" customHeight="1">
      <c r="B12" s="55" t="s">
        <v>36</v>
      </c>
      <c r="L12" s="55" t="s">
        <v>84</v>
      </c>
    </row>
    <row r="13" spans="2:12" ht="15" customHeight="1">
      <c r="B13" s="55" t="s">
        <v>89</v>
      </c>
      <c r="L13" s="55" t="s">
        <v>85</v>
      </c>
    </row>
    <row r="14" spans="3:12" ht="15" customHeight="1">
      <c r="C14" s="55"/>
      <c r="L14" s="55" t="s">
        <v>86</v>
      </c>
    </row>
    <row r="15" spans="2:3" ht="12.75">
      <c r="B15" s="55"/>
      <c r="C15" s="55"/>
    </row>
    <row r="16" spans="2:3" ht="12.75">
      <c r="B16" s="55"/>
      <c r="C16" s="55"/>
    </row>
    <row r="17" spans="2:3" ht="12.75">
      <c r="B17" s="55"/>
      <c r="C17" s="55"/>
    </row>
    <row r="20" spans="1:15" ht="12.75">
      <c r="A20" s="99" t="s">
        <v>33</v>
      </c>
      <c r="B20" s="99"/>
      <c r="C20" s="99"/>
      <c r="D20" s="99"/>
      <c r="L20" s="102" t="s">
        <v>34</v>
      </c>
      <c r="M20" s="102"/>
      <c r="N20" s="102"/>
      <c r="O20" s="102"/>
    </row>
  </sheetData>
  <sheetProtection/>
  <mergeCells count="7">
    <mergeCell ref="C4:J4"/>
    <mergeCell ref="A1:O1"/>
    <mergeCell ref="A2:O2"/>
    <mergeCell ref="A3:D3"/>
    <mergeCell ref="J3:O3"/>
    <mergeCell ref="A20:D20"/>
    <mergeCell ref="L20:O2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11</v>
      </c>
      <c r="B1" t="s">
        <v>12</v>
      </c>
      <c r="C1" s="43" t="s">
        <v>38</v>
      </c>
    </row>
    <row r="2" spans="2:3" ht="12.75">
      <c r="B2" t="s">
        <v>13</v>
      </c>
      <c r="C2" s="43" t="s">
        <v>39</v>
      </c>
    </row>
    <row r="3" spans="1:3" ht="12.75">
      <c r="A3" t="s">
        <v>14</v>
      </c>
      <c r="B3" t="s">
        <v>15</v>
      </c>
      <c r="C3" s="43" t="s">
        <v>40</v>
      </c>
    </row>
    <row r="4" spans="2:3" ht="12.75">
      <c r="B4" t="s">
        <v>16</v>
      </c>
      <c r="C4" s="43" t="s">
        <v>41</v>
      </c>
    </row>
    <row r="5" spans="2:3" ht="12.75">
      <c r="B5" t="s">
        <v>17</v>
      </c>
      <c r="C5" s="43" t="s">
        <v>42</v>
      </c>
    </row>
    <row r="6" spans="2:3" ht="12.75">
      <c r="B6" t="s">
        <v>18</v>
      </c>
      <c r="C6" s="43"/>
    </row>
    <row r="7" spans="1:3" ht="12.75">
      <c r="A7" s="43" t="s">
        <v>20</v>
      </c>
      <c r="B7" s="43" t="s">
        <v>21</v>
      </c>
      <c r="C7" s="43" t="s">
        <v>43</v>
      </c>
    </row>
    <row r="8" spans="2:3" ht="12.75">
      <c r="B8" s="43" t="s">
        <v>22</v>
      </c>
      <c r="C8" s="43" t="s">
        <v>44</v>
      </c>
    </row>
    <row r="9" spans="1:3" ht="12.75">
      <c r="A9" s="43" t="s">
        <v>23</v>
      </c>
      <c r="B9" s="44" t="s">
        <v>24</v>
      </c>
      <c r="C9" s="43" t="s">
        <v>9</v>
      </c>
    </row>
    <row r="10" spans="2:3" ht="12.75">
      <c r="B10" s="44" t="s">
        <v>25</v>
      </c>
      <c r="C10" s="43" t="s">
        <v>28</v>
      </c>
    </row>
    <row r="11" spans="2:3" ht="12.75">
      <c r="B11" s="44" t="s">
        <v>26</v>
      </c>
      <c r="C11" s="43" t="s">
        <v>9</v>
      </c>
    </row>
    <row r="12" spans="2:3" ht="12.75">
      <c r="B12" s="44" t="s">
        <v>27</v>
      </c>
      <c r="C12" s="43" t="s">
        <v>28</v>
      </c>
    </row>
    <row r="13" spans="2:3" ht="12.75">
      <c r="B13" s="44" t="s">
        <v>24</v>
      </c>
      <c r="C13" s="43" t="s">
        <v>9</v>
      </c>
    </row>
    <row r="14" spans="2:3" ht="12.75">
      <c r="B14" s="44" t="s">
        <v>25</v>
      </c>
      <c r="C14" s="43" t="s">
        <v>28</v>
      </c>
    </row>
    <row r="15" spans="2:3" ht="12.75">
      <c r="B15" s="44" t="s">
        <v>26</v>
      </c>
      <c r="C15" s="43" t="s">
        <v>9</v>
      </c>
    </row>
    <row r="16" spans="2:3" ht="12.75">
      <c r="B16" s="44" t="s">
        <v>27</v>
      </c>
      <c r="C16" s="4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2015-04-04T13:13:45Z</cp:lastPrinted>
  <dcterms:created xsi:type="dcterms:W3CDTF">1996-10-08T23:32:33Z</dcterms:created>
  <dcterms:modified xsi:type="dcterms:W3CDTF">2015-04-04T15:45:04Z</dcterms:modified>
  <cp:category/>
  <cp:version/>
  <cp:contentType/>
  <cp:contentStatus/>
</cp:coreProperties>
</file>